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Tax 2020 - ภาษีนิติบุคคล\"/>
    </mc:Choice>
  </mc:AlternateContent>
  <xr:revisionPtr revIDLastSave="0" documentId="13_ncr:1_{B779F89E-E985-4796-AB1F-999D16ED2DA6}" xr6:coauthVersionLast="45" xr6:coauthVersionMax="45" xr10:uidLastSave="{00000000-0000-0000-0000-000000000000}"/>
  <bookViews>
    <workbookView xWindow="-103" yWindow="-103" windowWidth="22149" windowHeight="11949" tabRatio="776" activeTab="1" xr2:uid="{00000000-000D-0000-FFFF-FFFF00000000}"/>
  </bookViews>
  <sheets>
    <sheet name="สรุปรายการจ่ายชำระ" sheetId="160" r:id="rId1"/>
    <sheet name="PVใบสำคัญจ่าย (ผูกสูตร)" sheetId="166" r:id="rId2"/>
  </sheets>
  <definedNames>
    <definedName name="AC_ADJ" localSheetId="1">#REF!</definedName>
    <definedName name="AC_ADJ">#REF!</definedName>
    <definedName name="_xlnm.Print_Area" localSheetId="1">'PVใบสำคัญจ่าย (ผูกสูตร)'!$A$2:$J$24</definedName>
    <definedName name="_xlnm.Print_Area" localSheetId="0">สรุปรายการจ่ายชำระ!$A$1:$Q$37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66" l="1"/>
  <c r="G11" i="160"/>
  <c r="G10" i="160"/>
  <c r="J15" i="166"/>
  <c r="R11" i="160"/>
  <c r="R12" i="160"/>
  <c r="S12" i="160"/>
  <c r="R13" i="160"/>
  <c r="S13" i="160"/>
  <c r="R14" i="160"/>
  <c r="S14" i="160"/>
  <c r="R15" i="160"/>
  <c r="S15" i="160"/>
  <c r="R16" i="160"/>
  <c r="S16" i="160"/>
  <c r="R17" i="160"/>
  <c r="S17" i="160"/>
  <c r="R18" i="160"/>
  <c r="S18" i="160"/>
  <c r="R19" i="160"/>
  <c r="S19" i="160"/>
  <c r="R20" i="160"/>
  <c r="S20" i="160"/>
  <c r="R21" i="160"/>
  <c r="S21" i="160"/>
  <c r="R22" i="160"/>
  <c r="S22" i="160"/>
  <c r="R23" i="160"/>
  <c r="S23" i="160"/>
  <c r="R24" i="160"/>
  <c r="S24" i="160"/>
  <c r="R25" i="160"/>
  <c r="S25" i="160"/>
  <c r="R26" i="160"/>
  <c r="S26" i="160"/>
  <c r="R27" i="160"/>
  <c r="S27" i="160"/>
  <c r="R28" i="160"/>
  <c r="S28" i="160"/>
  <c r="R29" i="160"/>
  <c r="S29" i="160"/>
  <c r="R30" i="160"/>
  <c r="S30" i="160"/>
  <c r="R31" i="160"/>
  <c r="S31" i="160"/>
  <c r="R32" i="160"/>
  <c r="S32" i="160"/>
  <c r="R33" i="160"/>
  <c r="S33" i="160"/>
  <c r="R10" i="160"/>
  <c r="A12" i="166"/>
  <c r="B12" i="166"/>
  <c r="J11" i="166"/>
  <c r="A11" i="166" s="1"/>
  <c r="B11" i="166"/>
  <c r="J10" i="166"/>
  <c r="B10" i="166"/>
  <c r="B7" i="166"/>
  <c r="J5" i="166"/>
  <c r="K11" i="160"/>
  <c r="P11" i="160" s="1"/>
  <c r="F34" i="160"/>
  <c r="H34" i="160"/>
  <c r="I34" i="160"/>
  <c r="J34" i="160"/>
  <c r="L34" i="160"/>
  <c r="M34" i="160"/>
  <c r="N34" i="160"/>
  <c r="Q34" i="160"/>
  <c r="P12" i="160"/>
  <c r="P13" i="160"/>
  <c r="P15" i="160"/>
  <c r="P16" i="160"/>
  <c r="P17" i="160"/>
  <c r="P18" i="160"/>
  <c r="P19" i="160"/>
  <c r="P20" i="160"/>
  <c r="P21" i="160"/>
  <c r="P22" i="160"/>
  <c r="P23" i="160"/>
  <c r="P24" i="160"/>
  <c r="P25" i="160"/>
  <c r="P26" i="160"/>
  <c r="P27" i="160"/>
  <c r="P28" i="160"/>
  <c r="P29" i="160"/>
  <c r="P30" i="160"/>
  <c r="P31" i="160"/>
  <c r="P32" i="160"/>
  <c r="P33" i="160"/>
  <c r="S10" i="160" l="1"/>
  <c r="P10" i="160"/>
  <c r="R34" i="160"/>
  <c r="J14" i="166"/>
  <c r="S11" i="160"/>
  <c r="J16" i="166" s="1"/>
  <c r="O34" i="160"/>
  <c r="K34" i="160"/>
  <c r="J17" i="166" l="1"/>
  <c r="B14" i="166" s="1"/>
  <c r="P14" i="160"/>
  <c r="P34" i="160" s="1"/>
  <c r="G34" i="160"/>
  <c r="S34" i="160" s="1"/>
  <c r="E34" i="160" l="1"/>
</calcChain>
</file>

<file path=xl/sharedStrings.xml><?xml version="1.0" encoding="utf-8"?>
<sst xmlns="http://schemas.openxmlformats.org/spreadsheetml/2006/main" count="67" uniqueCount="58">
  <si>
    <t>จำนวนเงิน</t>
  </si>
  <si>
    <t>สรุปรายการจ่ายชำระเงิน</t>
  </si>
  <si>
    <t>PAYMENT DETIAL</t>
  </si>
  <si>
    <t>หัก ณ ที่จ่าย</t>
  </si>
  <si>
    <t>ชื่อผู้รับเงิน</t>
  </si>
  <si>
    <t>มูลค่า</t>
  </si>
  <si>
    <t>เลขที่</t>
  </si>
  <si>
    <t>เลขที่เอกสาร</t>
  </si>
  <si>
    <t>รายการ / Description</t>
  </si>
  <si>
    <t>จ่ายให้แก่</t>
  </si>
  <si>
    <t>วันที่</t>
  </si>
  <si>
    <t>ใบสำคัญจ่าย</t>
  </si>
  <si>
    <t>WHT</t>
  </si>
  <si>
    <t>วันที่จ่าย</t>
  </si>
  <si>
    <t>รายการจ่าย</t>
  </si>
  <si>
    <t>รอบการจ่ายชำระ :เดือน</t>
  </si>
  <si>
    <t>กรอกแค่เลขที่เอกสาร</t>
  </si>
  <si>
    <t>บริษัท xxxxxxxxxxxxxxxx จำกัด (สำนักงานใหญ่)</t>
  </si>
  <si>
    <t>xxxx/xx หมู่ xx ต.xxxx อ.xxxx   จ.xxxxxxxxxxxxx รหัสไปรษณีย์ xxxxx</t>
  </si>
  <si>
    <t>PV6309001</t>
  </si>
  <si>
    <t>PV6309002</t>
  </si>
  <si>
    <t>PV6309003</t>
  </si>
  <si>
    <t>PV6309004</t>
  </si>
  <si>
    <t>PV6309005</t>
  </si>
  <si>
    <t>PV6309006</t>
  </si>
  <si>
    <t>PV6309007</t>
  </si>
  <si>
    <t>PV6309008</t>
  </si>
  <si>
    <t>PV6309009</t>
  </si>
  <si>
    <t>ค่าบริการ</t>
  </si>
  <si>
    <t>ค่าเช่า</t>
  </si>
  <si>
    <t>รายละเอียด 1</t>
  </si>
  <si>
    <t>รายละเอียด 2</t>
  </si>
  <si>
    <t>รายละเอียด 3</t>
  </si>
  <si>
    <t>ภาษีมูลค่าเพิ่ม (ถ้ามี)</t>
  </si>
  <si>
    <t>บริษัท xxxxxxxxxxxxxxxxxxxx จำกัด</t>
  </si>
  <si>
    <t xml:space="preserve">หมายเหตุ : </t>
  </si>
  <si>
    <t>ลำดับที่</t>
  </si>
  <si>
    <t>หากไม่ต้องการแยกรายการก็สามารถบันทึกข้อมูลรวมช่องแรกช่องเดียวได้</t>
  </si>
  <si>
    <t>รหัสบัญชี</t>
  </si>
  <si>
    <t>รหัสต้นทุน</t>
  </si>
  <si>
    <t xml:space="preserve">รวมจำนวนเงิน  </t>
  </si>
  <si>
    <t xml:space="preserve">ภาษีมูลค่าเพิ่ม  </t>
  </si>
  <si>
    <t xml:space="preserve">ภาษีหัก ณ ที่จ่าย  </t>
  </si>
  <si>
    <t>(</t>
  </si>
  <si>
    <t>)</t>
  </si>
  <si>
    <t>รูปแบบการจ่าย :</t>
  </si>
  <si>
    <t>รูปแบบการเจ่ายเงิน</t>
  </si>
  <si>
    <t>เงินสด</t>
  </si>
  <si>
    <t>ธนาคารกสิกรไทย</t>
  </si>
  <si>
    <t>บริษัท คิดไม่ออก จำกัด</t>
  </si>
  <si>
    <t>บริษัท รักกรมสรรพากร</t>
  </si>
  <si>
    <t>PV6309010</t>
  </si>
  <si>
    <t>PV6309011</t>
  </si>
  <si>
    <t>บริษัท ชอบกรมสรรพากร จำกัด</t>
  </si>
  <si>
    <t>ซื้อคอมพิวเตอร์</t>
  </si>
  <si>
    <t>ค่าบริการลงโปรแกรม</t>
  </si>
  <si>
    <t>VAT</t>
  </si>
  <si>
    <t>ซื้อคอมพิวเตอร์มาแทนเครือ่งเก่าที่เสีย และจ่ายค่าบริการลงโปรแกรม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</si>
</sst>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0;\-0;"/>
    <numFmt numFmtId="188" formatCode="#,##0.00_ ;[Red]\-\ #,##0.00_ ;"/>
    <numFmt numFmtId="189" formatCode="0.0%"/>
    <numFmt numFmtId="190" formatCode="mm\-yyyy"/>
    <numFmt numFmtId="191" formatCode="[$-F800]dddd\,\ mmmm\ dd\,\ yyyy"/>
    <numFmt numFmtId="192" formatCode="#,##0.00_ ;\-\ #,##0.00_ ;"/>
    <numFmt numFmtId="193" formatCode="#,##0.00;[Red]\(#,##0.00\)"/>
  </numFmts>
  <fonts count="24">
    <font>
      <sz val="12"/>
      <name val="宋体"/>
      <charset val="134"/>
    </font>
    <font>
      <sz val="12"/>
      <name val="宋体"/>
      <charset val="134"/>
    </font>
    <font>
      <sz val="11"/>
      <color theme="1"/>
      <name val="Microsoft Sans Serif"/>
      <family val="2"/>
    </font>
    <font>
      <sz val="11"/>
      <color theme="1"/>
      <name val="Leelawadee"/>
      <family val="2"/>
    </font>
    <font>
      <sz val="11"/>
      <name val="Leelawadee"/>
      <family val="2"/>
    </font>
    <font>
      <b/>
      <sz val="12"/>
      <color theme="1"/>
      <name val="Leelawadee"/>
      <family val="2"/>
    </font>
    <font>
      <u/>
      <sz val="11"/>
      <color theme="1"/>
      <name val="Leelawadee"/>
      <family val="2"/>
    </font>
    <font>
      <sz val="14"/>
      <color theme="1"/>
      <name val="Leelawadee"/>
      <family val="2"/>
    </font>
    <font>
      <b/>
      <sz val="16"/>
      <color theme="1"/>
      <name val="Leelawadee"/>
      <family val="2"/>
    </font>
    <font>
      <u/>
      <sz val="11"/>
      <color rgb="FF0070C0"/>
      <name val="Leelawadee"/>
      <family val="2"/>
    </font>
    <font>
      <u/>
      <sz val="11"/>
      <color theme="0" tint="-0.499984740745262"/>
      <name val="Leelawadee"/>
      <family val="2"/>
    </font>
    <font>
      <sz val="14"/>
      <color rgb="FF0070C0"/>
      <name val="Leelawadee"/>
      <family val="2"/>
    </font>
    <font>
      <sz val="14"/>
      <color theme="0" tint="-0.499984740745262"/>
      <name val="Leelawadee"/>
      <family val="2"/>
    </font>
    <font>
      <sz val="10"/>
      <color theme="1"/>
      <name val="Leelawadee"/>
      <family val="2"/>
    </font>
    <font>
      <b/>
      <sz val="10"/>
      <color rgb="FFFF0000"/>
      <name val="Leelawadee"/>
      <family val="2"/>
    </font>
    <font>
      <b/>
      <sz val="14"/>
      <name val="Leelawadee"/>
      <family val="2"/>
    </font>
    <font>
      <sz val="16"/>
      <name val="Leelawadee"/>
      <family val="2"/>
    </font>
    <font>
      <b/>
      <sz val="18"/>
      <color indexed="8"/>
      <name val="Leelawadee"/>
      <family val="2"/>
    </font>
    <font>
      <b/>
      <sz val="18"/>
      <name val="Leelawadee"/>
      <family val="2"/>
    </font>
    <font>
      <b/>
      <sz val="16"/>
      <name val="Leelawadee"/>
      <family val="2"/>
    </font>
    <font>
      <b/>
      <sz val="16"/>
      <color rgb="FF000000"/>
      <name val="Leelawadee"/>
      <family val="2"/>
    </font>
    <font>
      <sz val="16"/>
      <color rgb="FFFF0000"/>
      <name val="Leelawadee"/>
      <family val="2"/>
    </font>
    <font>
      <sz val="14"/>
      <name val="Leelawadee"/>
      <family val="2"/>
    </font>
    <font>
      <sz val="8"/>
      <name val="宋体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tted">
        <color rgb="FFB2B2B2"/>
      </top>
      <bottom style="dotted">
        <color rgb="FFB2B2B2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dotted">
        <color rgb="FFB2B2B2"/>
      </top>
      <bottom style="dotted">
        <color rgb="FFB2B2B2"/>
      </bottom>
      <diagonal/>
    </border>
    <border>
      <left style="thin">
        <color rgb="FFB2B2B2"/>
      </left>
      <right/>
      <top style="dotted">
        <color rgb="FFB2B2B2"/>
      </top>
      <bottom style="dotted">
        <color rgb="FFB2B2B2"/>
      </bottom>
      <diagonal/>
    </border>
    <border>
      <left/>
      <right style="thin">
        <color rgb="FFB2B2B2"/>
      </right>
      <top style="dotted">
        <color rgb="FFB2B2B2"/>
      </top>
      <bottom style="dotted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dotted">
        <color rgb="FFB2B2B2"/>
      </top>
      <bottom style="thin">
        <color rgb="FFB2B2B2"/>
      </bottom>
      <diagonal/>
    </border>
    <border>
      <left/>
      <right/>
      <top style="dotted">
        <color rgb="FFB2B2B2"/>
      </top>
      <bottom style="thin">
        <color rgb="FFB2B2B2"/>
      </bottom>
      <diagonal/>
    </border>
    <border>
      <left/>
      <right style="thin">
        <color rgb="FFB2B2B2"/>
      </right>
      <top style="dotted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0" borderId="0">
      <protection locked="0"/>
    </xf>
    <xf numFmtId="188" fontId="3" fillId="0" borderId="0"/>
    <xf numFmtId="9" fontId="1" fillId="0" borderId="0" applyFont="0" applyFill="0" applyBorder="0" applyAlignment="0" applyProtection="0"/>
  </cellStyleXfs>
  <cellXfs count="160">
    <xf numFmtId="0" fontId="0" fillId="0" borderId="0" xfId="0">
      <alignment vertical="center"/>
    </xf>
    <xf numFmtId="188" fontId="3" fillId="0" borderId="0" xfId="3" applyFont="1"/>
    <xf numFmtId="188" fontId="3" fillId="0" borderId="0" xfId="3" applyFont="1" applyAlignment="1">
      <alignment vertical="center"/>
    </xf>
    <xf numFmtId="188" fontId="3" fillId="0" borderId="7" xfId="3" applyFont="1" applyBorder="1" applyAlignment="1">
      <alignment vertical="center"/>
    </xf>
    <xf numFmtId="49" fontId="3" fillId="0" borderId="8" xfId="3" applyNumberFormat="1" applyFont="1" applyBorder="1" applyAlignment="1">
      <alignment horizontal="center" vertical="center" shrinkToFit="1"/>
    </xf>
    <xf numFmtId="188" fontId="3" fillId="0" borderId="9" xfId="3" applyFont="1" applyBorder="1" applyAlignment="1">
      <alignment vertical="center"/>
    </xf>
    <xf numFmtId="188" fontId="3" fillId="0" borderId="10" xfId="3" applyFont="1" applyBorder="1" applyAlignment="1">
      <alignment vertical="center"/>
    </xf>
    <xf numFmtId="188" fontId="5" fillId="0" borderId="5" xfId="3" applyFont="1" applyBorder="1" applyAlignment="1">
      <alignment horizontal="center" vertical="center"/>
    </xf>
    <xf numFmtId="188" fontId="5" fillId="0" borderId="12" xfId="3" applyFont="1" applyBorder="1" applyAlignment="1">
      <alignment horizontal="centerContinuous" vertical="center"/>
    </xf>
    <xf numFmtId="188" fontId="5" fillId="0" borderId="13" xfId="3" applyFont="1" applyBorder="1" applyAlignment="1">
      <alignment horizontal="centerContinuous" vertical="center"/>
    </xf>
    <xf numFmtId="188" fontId="3" fillId="0" borderId="0" xfId="3" applyFont="1" applyAlignment="1"/>
    <xf numFmtId="188" fontId="6" fillId="0" borderId="0" xfId="3" applyFont="1" applyAlignment="1">
      <alignment vertical="center"/>
    </xf>
    <xf numFmtId="188" fontId="7" fillId="0" borderId="0" xfId="3" applyFont="1" applyAlignment="1">
      <alignment vertical="center"/>
    </xf>
    <xf numFmtId="188" fontId="3" fillId="0" borderId="0" xfId="3" applyFont="1" applyAlignment="1">
      <alignment horizontal="right" vertical="center"/>
    </xf>
    <xf numFmtId="188" fontId="3" fillId="0" borderId="11" xfId="3" applyBorder="1" applyAlignment="1">
      <alignment vertical="center"/>
    </xf>
    <xf numFmtId="188" fontId="9" fillId="0" borderId="0" xfId="3" applyFont="1" applyAlignment="1">
      <alignment vertical="center"/>
    </xf>
    <xf numFmtId="188" fontId="10" fillId="0" borderId="0" xfId="3" applyFont="1" applyAlignment="1">
      <alignment vertical="center"/>
    </xf>
    <xf numFmtId="188" fontId="11" fillId="0" borderId="0" xfId="3" applyFont="1" applyAlignment="1">
      <alignment vertical="center"/>
    </xf>
    <xf numFmtId="188" fontId="12" fillId="0" borderId="0" xfId="3" applyFont="1" applyAlignment="1">
      <alignment vertical="center"/>
    </xf>
    <xf numFmtId="188" fontId="3" fillId="0" borderId="23" xfId="3" applyFont="1" applyBorder="1" applyAlignment="1">
      <alignment vertical="center"/>
    </xf>
    <xf numFmtId="188" fontId="3" fillId="0" borderId="24" xfId="3" applyFont="1" applyBorder="1" applyAlignment="1">
      <alignment vertical="center"/>
    </xf>
    <xf numFmtId="49" fontId="3" fillId="0" borderId="22" xfId="3" applyNumberFormat="1" applyFont="1" applyBorder="1" applyAlignment="1">
      <alignment horizontal="center" vertical="center" shrinkToFit="1"/>
    </xf>
    <xf numFmtId="192" fontId="4" fillId="0" borderId="8" xfId="3" applyNumberFormat="1" applyFont="1" applyBorder="1" applyAlignment="1">
      <alignment vertical="center"/>
    </xf>
    <xf numFmtId="192" fontId="3" fillId="0" borderId="22" xfId="1" applyNumberFormat="1" applyFont="1" applyBorder="1" applyAlignment="1">
      <alignment vertical="center"/>
    </xf>
    <xf numFmtId="192" fontId="3" fillId="0" borderId="22" xfId="3" applyNumberFormat="1" applyFont="1" applyBorder="1" applyAlignment="1">
      <alignment vertical="center"/>
    </xf>
    <xf numFmtId="49" fontId="4" fillId="0" borderId="22" xfId="3" applyNumberFormat="1" applyFont="1" applyBorder="1" applyAlignment="1">
      <alignment horizontal="center" vertical="center" shrinkToFit="1"/>
    </xf>
    <xf numFmtId="188" fontId="13" fillId="0" borderId="0" xfId="3" applyFont="1" applyFill="1"/>
    <xf numFmtId="188" fontId="3" fillId="0" borderId="0" xfId="3" applyFont="1" applyFill="1"/>
    <xf numFmtId="188" fontId="14" fillId="0" borderId="0" xfId="3" applyFont="1" applyFill="1"/>
    <xf numFmtId="10" fontId="13" fillId="0" borderId="0" xfId="4" applyNumberFormat="1" applyFont="1" applyFill="1"/>
    <xf numFmtId="10" fontId="3" fillId="0" borderId="0" xfId="4" applyNumberFormat="1" applyFont="1" applyFill="1"/>
    <xf numFmtId="191" fontId="3" fillId="0" borderId="40" xfId="3" applyNumberFormat="1" applyFont="1" applyBorder="1" applyAlignment="1">
      <alignment horizontal="center" vertical="center"/>
    </xf>
    <xf numFmtId="188" fontId="3" fillId="0" borderId="39" xfId="3" applyFont="1" applyBorder="1"/>
    <xf numFmtId="188" fontId="3" fillId="0" borderId="0" xfId="3" applyFont="1" applyBorder="1" applyAlignment="1">
      <alignment vertical="center"/>
    </xf>
    <xf numFmtId="188" fontId="3" fillId="0" borderId="0" xfId="3" applyBorder="1" applyAlignment="1">
      <alignment vertical="center"/>
    </xf>
    <xf numFmtId="49" fontId="4" fillId="0" borderId="41" xfId="3" applyNumberFormat="1" applyFont="1" applyBorder="1" applyAlignment="1">
      <alignment horizontal="center" vertical="center" shrinkToFit="1"/>
    </xf>
    <xf numFmtId="188" fontId="3" fillId="0" borderId="42" xfId="3" applyFont="1" applyBorder="1"/>
    <xf numFmtId="188" fontId="3" fillId="0" borderId="42" xfId="3" applyFont="1" applyBorder="1" applyAlignment="1">
      <alignment vertical="center"/>
    </xf>
    <xf numFmtId="188" fontId="3" fillId="0" borderId="43" xfId="3" applyFont="1" applyBorder="1" applyAlignment="1">
      <alignment vertical="center"/>
    </xf>
    <xf numFmtId="49" fontId="3" fillId="0" borderId="41" xfId="3" applyNumberFormat="1" applyFont="1" applyBorder="1" applyAlignment="1">
      <alignment horizontal="center" vertical="center" shrinkToFit="1"/>
    </xf>
    <xf numFmtId="192" fontId="3" fillId="0" borderId="41" xfId="3" applyNumberFormat="1" applyFont="1" applyBorder="1" applyAlignment="1">
      <alignment vertical="center"/>
    </xf>
    <xf numFmtId="49" fontId="4" fillId="0" borderId="0" xfId="3" applyNumberFormat="1" applyFont="1" applyBorder="1" applyAlignment="1">
      <alignment horizontal="center" vertical="center" shrinkToFit="1"/>
    </xf>
    <xf numFmtId="9" fontId="3" fillId="0" borderId="0" xfId="3" applyNumberFormat="1" applyFont="1" applyBorder="1" applyAlignment="1">
      <alignment horizontal="left" vertical="center"/>
    </xf>
    <xf numFmtId="49" fontId="3" fillId="0" borderId="0" xfId="3" applyNumberFormat="1" applyFont="1" applyBorder="1" applyAlignment="1">
      <alignment horizontal="center" vertical="center" shrinkToFit="1"/>
    </xf>
    <xf numFmtId="188" fontId="4" fillId="0" borderId="0" xfId="3" applyFont="1" applyBorder="1" applyAlignment="1">
      <alignment vertical="center"/>
    </xf>
    <xf numFmtId="189" fontId="4" fillId="0" borderId="0" xfId="3" applyNumberFormat="1" applyFont="1" applyBorder="1" applyAlignment="1">
      <alignment horizontal="left" vertical="center"/>
    </xf>
    <xf numFmtId="49" fontId="3" fillId="0" borderId="0" xfId="3" applyNumberFormat="1" applyFont="1" applyBorder="1" applyAlignment="1">
      <alignment vertical="center" shrinkToFit="1"/>
    </xf>
    <xf numFmtId="188" fontId="3" fillId="0" borderId="0" xfId="3" applyFont="1" applyBorder="1" applyAlignment="1">
      <alignment horizontal="right" vertical="center"/>
    </xf>
    <xf numFmtId="188" fontId="4" fillId="0" borderId="0" xfId="3" applyFont="1" applyBorder="1" applyAlignment="1">
      <alignment horizontal="right" vertical="center"/>
    </xf>
    <xf numFmtId="192" fontId="3" fillId="0" borderId="0" xfId="3" applyNumberFormat="1" applyFont="1" applyBorder="1" applyAlignment="1">
      <alignment vertical="center"/>
    </xf>
    <xf numFmtId="192" fontId="3" fillId="0" borderId="0" xfId="1" applyNumberFormat="1" applyFont="1" applyBorder="1" applyAlignment="1">
      <alignment vertical="center"/>
    </xf>
    <xf numFmtId="192" fontId="3" fillId="0" borderId="44" xfId="3" applyNumberFormat="1" applyFont="1" applyBorder="1" applyAlignment="1">
      <alignment vertical="center"/>
    </xf>
    <xf numFmtId="193" fontId="3" fillId="0" borderId="0" xfId="3" applyNumberFormat="1" applyFont="1" applyBorder="1" applyAlignment="1">
      <alignment vertical="center"/>
    </xf>
    <xf numFmtId="188" fontId="3" fillId="0" borderId="0" xfId="3" applyFont="1" applyBorder="1" applyAlignment="1"/>
    <xf numFmtId="188" fontId="3" fillId="0" borderId="39" xfId="3" applyBorder="1" applyAlignment="1"/>
    <xf numFmtId="188" fontId="3" fillId="0" borderId="0" xfId="3" applyFont="1" applyBorder="1"/>
    <xf numFmtId="49" fontId="4" fillId="0" borderId="0" xfId="3" applyNumberFormat="1" applyFont="1" applyBorder="1" applyAlignment="1">
      <alignment horizontal="right" vertical="center" shrinkToFit="1"/>
    </xf>
    <xf numFmtId="49" fontId="4" fillId="0" borderId="0" xfId="3" applyNumberFormat="1" applyFont="1" applyBorder="1" applyAlignment="1">
      <alignment horizontal="left" vertical="center" shrinkToFit="1"/>
    </xf>
    <xf numFmtId="188" fontId="4" fillId="0" borderId="45" xfId="3" applyFont="1" applyBorder="1" applyAlignment="1">
      <alignment vertical="center"/>
    </xf>
    <xf numFmtId="0" fontId="3" fillId="0" borderId="0" xfId="3" applyNumberFormat="1" applyFont="1" applyBorder="1" applyAlignment="1">
      <alignment horizontal="left" vertical="center"/>
    </xf>
    <xf numFmtId="188" fontId="13" fillId="0" borderId="0" xfId="3" applyFont="1" applyFill="1" applyBorder="1"/>
    <xf numFmtId="188" fontId="3" fillId="0" borderId="0" xfId="3" applyFont="1" applyFill="1" applyBorder="1"/>
    <xf numFmtId="188" fontId="4" fillId="0" borderId="0" xfId="3" applyFont="1" applyBorder="1" applyAlignment="1">
      <alignment horizontal="center" vertical="center"/>
    </xf>
    <xf numFmtId="188" fontId="8" fillId="0" borderId="0" xfId="3" applyFont="1" applyAlignment="1">
      <alignment horizontal="center" vertical="center"/>
    </xf>
    <xf numFmtId="188" fontId="3" fillId="0" borderId="10" xfId="3" applyFont="1" applyBorder="1" applyAlignment="1">
      <alignment horizontal="center" vertical="center"/>
    </xf>
    <xf numFmtId="0" fontId="3" fillId="0" borderId="0" xfId="3" applyNumberFormat="1" applyFont="1" applyBorder="1" applyAlignment="1">
      <alignment horizontal="left" vertical="center"/>
    </xf>
    <xf numFmtId="0" fontId="3" fillId="0" borderId="39" xfId="3" applyNumberFormat="1" applyFill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NumberFormat="1" applyFont="1" applyAlignment="1">
      <alignment vertical="center" wrapText="1" readingOrder="2"/>
    </xf>
    <xf numFmtId="0" fontId="8" fillId="0" borderId="0" xfId="2" applyFont="1" applyAlignment="1">
      <alignment horizontal="right" vertical="center"/>
      <protection locked="0"/>
    </xf>
    <xf numFmtId="17" fontId="19" fillId="0" borderId="0" xfId="0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  <protection locked="0"/>
    </xf>
    <xf numFmtId="190" fontId="8" fillId="0" borderId="0" xfId="2" applyNumberFormat="1" applyFont="1" applyFill="1" applyAlignment="1">
      <alignment horizontal="center" vertical="center"/>
      <protection locked="0"/>
    </xf>
    <xf numFmtId="0" fontId="16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6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center" vertical="center"/>
    </xf>
    <xf numFmtId="0" fontId="16" fillId="0" borderId="16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6" fillId="4" borderId="16" xfId="0" applyFont="1" applyFill="1" applyBorder="1" applyAlignment="1">
      <alignment vertical="center"/>
    </xf>
    <xf numFmtId="43" fontId="16" fillId="4" borderId="2" xfId="1" applyFont="1" applyFill="1" applyBorder="1" applyAlignment="1">
      <alignment vertical="center"/>
    </xf>
    <xf numFmtId="43" fontId="16" fillId="4" borderId="2" xfId="1" applyFont="1" applyFill="1" applyBorder="1" applyAlignment="1">
      <alignment horizontal="center" vertical="center"/>
    </xf>
    <xf numFmtId="43" fontId="16" fillId="4" borderId="17" xfId="1" applyFont="1" applyFill="1" applyBorder="1" applyAlignment="1">
      <alignment horizontal="center" vertical="center"/>
    </xf>
    <xf numFmtId="0" fontId="16" fillId="6" borderId="16" xfId="0" applyFont="1" applyFill="1" applyBorder="1" applyAlignment="1">
      <alignment vertical="center"/>
    </xf>
    <xf numFmtId="43" fontId="16" fillId="6" borderId="2" xfId="1" applyFont="1" applyFill="1" applyBorder="1" applyAlignment="1">
      <alignment vertical="center"/>
    </xf>
    <xf numFmtId="43" fontId="16" fillId="6" borderId="2" xfId="1" applyFont="1" applyFill="1" applyBorder="1" applyAlignment="1">
      <alignment horizontal="center" vertical="center"/>
    </xf>
    <xf numFmtId="43" fontId="16" fillId="6" borderId="17" xfId="1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vertical="center"/>
    </xf>
    <xf numFmtId="43" fontId="16" fillId="5" borderId="2" xfId="1" applyFont="1" applyFill="1" applyBorder="1" applyAlignment="1">
      <alignment vertical="center"/>
    </xf>
    <xf numFmtId="43" fontId="16" fillId="5" borderId="2" xfId="1" applyFont="1" applyFill="1" applyBorder="1" applyAlignment="1">
      <alignment horizontal="center" vertical="center"/>
    </xf>
    <xf numFmtId="43" fontId="16" fillId="5" borderId="17" xfId="1" applyFont="1" applyFill="1" applyBorder="1" applyAlignment="1">
      <alignment horizontal="center" vertical="center"/>
    </xf>
    <xf numFmtId="43" fontId="16" fillId="2" borderId="3" xfId="1" applyFont="1" applyFill="1" applyBorder="1" applyAlignment="1">
      <alignment vertical="center"/>
    </xf>
    <xf numFmtId="0" fontId="16" fillId="0" borderId="38" xfId="0" applyFont="1" applyBorder="1" applyAlignment="1">
      <alignment horizontal="center" vertical="center"/>
    </xf>
    <xf numFmtId="43" fontId="16" fillId="0" borderId="0" xfId="1" applyFont="1" applyAlignment="1">
      <alignment horizontal="center" vertical="center"/>
    </xf>
    <xf numFmtId="187" fontId="16" fillId="0" borderId="0" xfId="0" applyNumberFormat="1" applyFont="1" applyBorder="1" applyAlignment="1">
      <alignment vertical="center"/>
    </xf>
    <xf numFmtId="0" fontId="16" fillId="0" borderId="18" xfId="0" applyNumberFormat="1" applyFont="1" applyBorder="1" applyAlignment="1">
      <alignment horizontal="center" vertical="center"/>
    </xf>
    <xf numFmtId="187" fontId="16" fillId="0" borderId="4" xfId="0" applyNumberFormat="1" applyFont="1" applyBorder="1" applyAlignment="1">
      <alignment vertical="center"/>
    </xf>
    <xf numFmtId="187" fontId="16" fillId="0" borderId="4" xfId="0" applyNumberFormat="1" applyFont="1" applyBorder="1" applyAlignment="1">
      <alignment horizontal="center" vertical="center"/>
    </xf>
    <xf numFmtId="0" fontId="16" fillId="4" borderId="18" xfId="0" applyFont="1" applyFill="1" applyBorder="1" applyAlignment="1">
      <alignment vertical="center"/>
    </xf>
    <xf numFmtId="43" fontId="16" fillId="4" borderId="4" xfId="1" applyFont="1" applyFill="1" applyBorder="1" applyAlignment="1">
      <alignment vertical="center"/>
    </xf>
    <xf numFmtId="43" fontId="16" fillId="4" borderId="4" xfId="1" applyFont="1" applyFill="1" applyBorder="1" applyAlignment="1">
      <alignment horizontal="center" vertical="center"/>
    </xf>
    <xf numFmtId="43" fontId="16" fillId="4" borderId="19" xfId="1" applyFont="1" applyFill="1" applyBorder="1" applyAlignment="1">
      <alignment horizontal="center" vertical="center"/>
    </xf>
    <xf numFmtId="0" fontId="16" fillId="6" borderId="18" xfId="0" applyFont="1" applyFill="1" applyBorder="1" applyAlignment="1">
      <alignment vertical="center"/>
    </xf>
    <xf numFmtId="43" fontId="16" fillId="6" borderId="4" xfId="1" applyFont="1" applyFill="1" applyBorder="1" applyAlignment="1">
      <alignment vertical="center"/>
    </xf>
    <xf numFmtId="43" fontId="16" fillId="6" borderId="4" xfId="1" applyFont="1" applyFill="1" applyBorder="1" applyAlignment="1">
      <alignment horizontal="center" vertical="center"/>
    </xf>
    <xf numFmtId="43" fontId="16" fillId="6" borderId="19" xfId="1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vertical="center"/>
    </xf>
    <xf numFmtId="43" fontId="16" fillId="5" borderId="4" xfId="1" applyFont="1" applyFill="1" applyBorder="1" applyAlignment="1">
      <alignment vertical="center"/>
    </xf>
    <xf numFmtId="43" fontId="16" fillId="5" borderId="4" xfId="1" applyFont="1" applyFill="1" applyBorder="1" applyAlignment="1">
      <alignment horizontal="center" vertical="center"/>
    </xf>
    <xf numFmtId="43" fontId="16" fillId="5" borderId="19" xfId="1" applyFont="1" applyFill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43" fontId="16" fillId="0" borderId="0" xfId="0" applyNumberFormat="1" applyFont="1" applyAlignment="1">
      <alignment horizontal="center" vertical="center"/>
    </xf>
    <xf numFmtId="187" fontId="16" fillId="4" borderId="18" xfId="0" applyNumberFormat="1" applyFont="1" applyFill="1" applyBorder="1" applyAlignment="1">
      <alignment vertical="center"/>
    </xf>
    <xf numFmtId="187" fontId="16" fillId="6" borderId="18" xfId="0" applyNumberFormat="1" applyFont="1" applyFill="1" applyBorder="1" applyAlignment="1">
      <alignment vertical="center"/>
    </xf>
    <xf numFmtId="187" fontId="16" fillId="5" borderId="18" xfId="0" applyNumberFormat="1" applyFont="1" applyFill="1" applyBorder="1" applyAlignment="1">
      <alignment vertical="center"/>
    </xf>
    <xf numFmtId="0" fontId="16" fillId="0" borderId="30" xfId="0" applyFont="1" applyBorder="1" applyAlignment="1">
      <alignment vertical="center"/>
    </xf>
    <xf numFmtId="187" fontId="16" fillId="0" borderId="30" xfId="0" applyNumberFormat="1" applyFont="1" applyBorder="1" applyAlignment="1">
      <alignment vertical="center"/>
    </xf>
    <xf numFmtId="0" fontId="16" fillId="0" borderId="31" xfId="0" applyNumberFormat="1" applyFont="1" applyBorder="1" applyAlignment="1">
      <alignment horizontal="center" vertical="center"/>
    </xf>
    <xf numFmtId="43" fontId="16" fillId="4" borderId="1" xfId="1" applyFont="1" applyFill="1" applyBorder="1" applyAlignment="1">
      <alignment horizontal="center" vertical="center"/>
    </xf>
    <xf numFmtId="43" fontId="16" fillId="4" borderId="21" xfId="1" applyFont="1" applyFill="1" applyBorder="1" applyAlignment="1">
      <alignment horizontal="center" vertical="center"/>
    </xf>
    <xf numFmtId="43" fontId="16" fillId="6" borderId="1" xfId="1" applyFont="1" applyFill="1" applyBorder="1" applyAlignment="1">
      <alignment horizontal="center" vertical="center"/>
    </xf>
    <xf numFmtId="43" fontId="16" fillId="6" borderId="21" xfId="1" applyFont="1" applyFill="1" applyBorder="1" applyAlignment="1">
      <alignment horizontal="center" vertical="center"/>
    </xf>
    <xf numFmtId="187" fontId="16" fillId="5" borderId="20" xfId="0" applyNumberFormat="1" applyFont="1" applyFill="1" applyBorder="1" applyAlignment="1">
      <alignment vertical="center"/>
    </xf>
    <xf numFmtId="43" fontId="16" fillId="5" borderId="1" xfId="1" applyFont="1" applyFill="1" applyBorder="1" applyAlignment="1">
      <alignment horizontal="center" vertical="center"/>
    </xf>
    <xf numFmtId="43" fontId="16" fillId="5" borderId="15" xfId="1" applyFont="1" applyFill="1" applyBorder="1" applyAlignment="1">
      <alignment horizontal="center" vertical="center"/>
    </xf>
    <xf numFmtId="0" fontId="19" fillId="0" borderId="32" xfId="0" applyNumberFormat="1" applyFont="1" applyBorder="1" applyAlignment="1">
      <alignment vertical="center"/>
    </xf>
    <xf numFmtId="0" fontId="19" fillId="0" borderId="33" xfId="0" applyFont="1" applyBorder="1" applyAlignment="1">
      <alignment vertical="center"/>
    </xf>
    <xf numFmtId="43" fontId="16" fillId="4" borderId="34" xfId="1" applyFont="1" applyFill="1" applyBorder="1" applyAlignment="1">
      <alignment horizontal="center" vertical="center"/>
    </xf>
    <xf numFmtId="43" fontId="16" fillId="4" borderId="35" xfId="1" applyFont="1" applyFill="1" applyBorder="1" applyAlignment="1">
      <alignment horizontal="center" vertical="center"/>
    </xf>
    <xf numFmtId="43" fontId="16" fillId="6" borderId="36" xfId="1" applyFont="1" applyFill="1" applyBorder="1" applyAlignment="1">
      <alignment horizontal="center" vertical="center"/>
    </xf>
    <xf numFmtId="43" fontId="16" fillId="6" borderId="34" xfId="1" applyFont="1" applyFill="1" applyBorder="1" applyAlignment="1">
      <alignment horizontal="center" vertical="center"/>
    </xf>
    <xf numFmtId="43" fontId="16" fillId="6" borderId="35" xfId="1" applyFont="1" applyFill="1" applyBorder="1" applyAlignment="1">
      <alignment horizontal="center" vertical="center"/>
    </xf>
    <xf numFmtId="43" fontId="16" fillId="5" borderId="36" xfId="1" applyFont="1" applyFill="1" applyBorder="1" applyAlignment="1">
      <alignment horizontal="center" vertical="center"/>
    </xf>
    <xf numFmtId="43" fontId="16" fillId="5" borderId="34" xfId="1" applyFont="1" applyFill="1" applyBorder="1" applyAlignment="1">
      <alignment horizontal="center" vertical="center"/>
    </xf>
    <xf numFmtId="43" fontId="16" fillId="5" borderId="35" xfId="1" applyFont="1" applyFill="1" applyBorder="1" applyAlignment="1">
      <alignment horizontal="center" vertical="center"/>
    </xf>
    <xf numFmtId="43" fontId="16" fillId="0" borderId="37" xfId="1" applyFont="1" applyBorder="1" applyAlignment="1">
      <alignment horizontal="center" vertical="center"/>
    </xf>
    <xf numFmtId="43" fontId="16" fillId="0" borderId="35" xfId="1" applyFont="1" applyBorder="1" applyAlignment="1">
      <alignment horizontal="center" vertical="center"/>
    </xf>
    <xf numFmtId="43" fontId="16" fillId="0" borderId="14" xfId="1" applyFont="1" applyBorder="1" applyAlignment="1">
      <alignment horizontal="center" vertical="center"/>
    </xf>
    <xf numFmtId="43" fontId="16" fillId="0" borderId="6" xfId="1" applyFont="1" applyBorder="1" applyAlignment="1">
      <alignment horizontal="center" vertical="center"/>
    </xf>
    <xf numFmtId="0" fontId="15" fillId="2" borderId="25" xfId="0" applyNumberFormat="1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 wrapText="1"/>
    </xf>
    <xf numFmtId="0" fontId="15" fillId="4" borderId="28" xfId="0" applyFont="1" applyFill="1" applyBorder="1" applyAlignment="1">
      <alignment horizontal="center" vertical="center" wrapText="1"/>
    </xf>
    <xf numFmtId="0" fontId="15" fillId="6" borderId="27" xfId="0" applyFont="1" applyFill="1" applyBorder="1" applyAlignment="1">
      <alignment horizontal="center" vertical="center"/>
    </xf>
    <xf numFmtId="0" fontId="15" fillId="6" borderId="26" xfId="0" applyFont="1" applyFill="1" applyBorder="1" applyAlignment="1">
      <alignment horizontal="center" vertical="center" wrapText="1"/>
    </xf>
    <xf numFmtId="0" fontId="15" fillId="6" borderId="28" xfId="0" applyFont="1" applyFill="1" applyBorder="1" applyAlignment="1">
      <alignment horizontal="center" vertical="center" wrapText="1"/>
    </xf>
    <xf numFmtId="0" fontId="15" fillId="5" borderId="27" xfId="0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 vertical="center" wrapText="1"/>
    </xf>
    <xf numFmtId="0" fontId="15" fillId="5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28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</cellXfs>
  <cellStyles count="5">
    <cellStyle name="Comma" xfId="1" builtinId="3"/>
    <cellStyle name="Normal" xfId="0" builtinId="0"/>
    <cellStyle name="Normal 2" xfId="3" xr:uid="{00000000-0005-0000-0000-000002000000}"/>
    <cellStyle name="Percent" xfId="4" builtinId="5"/>
    <cellStyle name="ปกติ 2" xfId="2" xr:uid="{00000000-0005-0000-0000-000004000000}"/>
  </cellStyles>
  <dxfs count="1">
    <dxf>
      <font>
        <color rgb="FFFF0000"/>
      </font>
    </dxf>
  </dxfs>
  <tableStyles count="0" defaultTableStyle="TableStyleMedium2" defaultPivotStyle="PivotStyleLight16"/>
  <colors>
    <mruColors>
      <color rgb="FFFFCCFF"/>
      <color rgb="FFFFFFCC"/>
      <color rgb="FF6699FF"/>
      <color rgb="FF0080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364671</xdr:colOff>
      <xdr:row>21</xdr:row>
      <xdr:rowOff>70756</xdr:rowOff>
    </xdr:from>
    <xdr:ext cx="6112329" cy="56605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08F5E15-705B-4A46-A925-11AC8436F51A}"/>
            </a:ext>
          </a:extLst>
        </xdr:cNvPr>
        <xdr:cNvSpPr txBox="1"/>
      </xdr:nvSpPr>
      <xdr:spPr>
        <a:xfrm>
          <a:off x="364671" y="5268685"/>
          <a:ext cx="6112329" cy="5660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Leelawadee" panose="020B0502040204020203" pitchFamily="34" charset="-34"/>
              <a:cs typeface="Leelawadee" panose="020B0502040204020203" pitchFamily="34" charset="-34"/>
            </a:rPr>
            <a:t>___________________</a:t>
          </a:r>
          <a:r>
            <a:rPr lang="en-US" sz="1100" baseline="0">
              <a:latin typeface="Leelawadee" panose="020B0502040204020203" pitchFamily="34" charset="-34"/>
              <a:cs typeface="Leelawadee" panose="020B0502040204020203" pitchFamily="34" charset="-34"/>
            </a:rPr>
            <a:t>           </a:t>
          </a:r>
          <a:r>
            <a:rPr lang="en-US" sz="1100">
              <a:solidFill>
                <a:schemeClr val="tx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___________________</a:t>
          </a:r>
          <a:r>
            <a:rPr lang="en-US" sz="1100" baseline="0">
              <a:solidFill>
                <a:schemeClr val="tx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           </a:t>
          </a:r>
          <a:r>
            <a:rPr lang="en-US" sz="1100">
              <a:solidFill>
                <a:schemeClr val="tx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___________________</a:t>
          </a:r>
          <a:r>
            <a:rPr lang="en-US" sz="1100" baseline="0">
              <a:solidFill>
                <a:schemeClr val="tx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           </a:t>
          </a:r>
          <a:r>
            <a:rPr lang="en-US" sz="1100">
              <a:solidFill>
                <a:schemeClr val="tx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___________________</a:t>
          </a:r>
          <a:r>
            <a:rPr lang="en-US" sz="1100" baseline="0">
              <a:solidFill>
                <a:schemeClr val="tx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         </a:t>
          </a:r>
          <a:r>
            <a:rPr lang="th-TH" sz="1100" baseline="0">
              <a:solidFill>
                <a:schemeClr val="tx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ผู้จัดทำ</a:t>
          </a:r>
          <a:r>
            <a:rPr lang="en-US" sz="1100" baseline="0">
              <a:solidFill>
                <a:schemeClr val="tx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                           </a:t>
          </a:r>
          <a:r>
            <a:rPr lang="th-TH" sz="1100" baseline="0">
              <a:solidFill>
                <a:schemeClr val="tx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ผู้ตรวจสอบ                        </a:t>
          </a:r>
          <a:r>
            <a:rPr lang="en-US" sz="1100" baseline="0">
              <a:solidFill>
                <a:schemeClr val="tx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    </a:t>
          </a:r>
          <a:r>
            <a:rPr lang="th-TH" sz="1100" baseline="0">
              <a:solidFill>
                <a:schemeClr val="tx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ผู้อนุมัติ	</a:t>
          </a:r>
          <a:r>
            <a:rPr lang="en-US" sz="1100" baseline="0">
              <a:solidFill>
                <a:schemeClr val="tx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         </a:t>
          </a:r>
          <a:r>
            <a:rPr lang="th-TH" sz="1100" baseline="0">
              <a:solidFill>
                <a:schemeClr val="tx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ผู้รับเงิน</a:t>
          </a:r>
          <a:endParaRPr lang="th-TH">
            <a:effectLst/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/>
  </xdr:oneCellAnchor>
  <xdr:twoCellAnchor>
    <xdr:from>
      <xdr:col>10</xdr:col>
      <xdr:colOff>54428</xdr:colOff>
      <xdr:row>3</xdr:row>
      <xdr:rowOff>5443</xdr:rowOff>
    </xdr:from>
    <xdr:to>
      <xdr:col>10</xdr:col>
      <xdr:colOff>506185</xdr:colOff>
      <xdr:row>4</xdr:row>
      <xdr:rowOff>5443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3E145501-7351-41C5-BE64-C9E994F4C1A7}"/>
            </a:ext>
          </a:extLst>
        </xdr:cNvPr>
        <xdr:cNvSpPr/>
      </xdr:nvSpPr>
      <xdr:spPr>
        <a:xfrm>
          <a:off x="6923314" y="636814"/>
          <a:ext cx="451757" cy="255815"/>
        </a:xfrm>
        <a:prstGeom prst="leftArrow">
          <a:avLst/>
        </a:prstGeom>
        <a:solidFill>
          <a:srgbClr val="FFC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X34"/>
  <sheetViews>
    <sheetView showRuler="0" topLeftCell="A4" zoomScale="55" zoomScaleNormal="55" zoomScaleSheetLayoutView="55" workbookViewId="0">
      <pane xSplit="3" ySplit="6" topLeftCell="F10" activePane="bottomRight" state="frozen"/>
      <selection activeCell="A4" sqref="A4"/>
      <selection pane="topRight" activeCell="D4" sqref="D4"/>
      <selection pane="bottomLeft" activeCell="A13" sqref="A13"/>
      <selection pane="bottomRight" activeCell="B13" sqref="B13:B18"/>
    </sheetView>
  </sheetViews>
  <sheetFormatPr defaultColWidth="9" defaultRowHeight="20.149999999999999"/>
  <cols>
    <col min="1" max="1" width="18.140625" style="79" customWidth="1"/>
    <col min="2" max="2" width="36" style="69" customWidth="1"/>
    <col min="3" max="3" width="12.42578125" style="69" customWidth="1"/>
    <col min="4" max="4" width="15.2109375" style="69" customWidth="1"/>
    <col min="5" max="5" width="14.5" style="69" customWidth="1"/>
    <col min="6" max="6" width="20.140625" style="69" customWidth="1"/>
    <col min="7" max="7" width="15.85546875" style="69" customWidth="1"/>
    <col min="8" max="8" width="14.7109375" style="69" customWidth="1"/>
    <col min="9" max="9" width="18.42578125" style="69" bestFit="1" customWidth="1"/>
    <col min="10" max="10" width="21.5" style="69" customWidth="1"/>
    <col min="11" max="11" width="17.85546875" style="69" customWidth="1"/>
    <col min="12" max="12" width="22.78515625" style="69" bestFit="1" customWidth="1"/>
    <col min="13" max="13" width="16.640625" style="69" customWidth="1"/>
    <col min="14" max="14" width="18.2109375" style="69" customWidth="1"/>
    <col min="15" max="15" width="14.92578125" style="69" bestFit="1" customWidth="1"/>
    <col min="16" max="16" width="16.85546875" style="69" customWidth="1"/>
    <col min="17" max="17" width="17.42578125" style="79" bestFit="1" customWidth="1"/>
    <col min="18" max="19" width="13" style="69" bestFit="1" customWidth="1"/>
    <col min="20" max="16384" width="9" style="69"/>
  </cols>
  <sheetData>
    <row r="1" spans="1:24" ht="20.25" customHeight="1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7"/>
    </row>
    <row r="2" spans="1:24" ht="22.75">
      <c r="A2" s="70" t="s">
        <v>17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24" ht="22.75">
      <c r="A3" s="70" t="s">
        <v>18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24" ht="37.299999999999997" customHeight="1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24" ht="28.5" customHeight="1">
      <c r="A5" s="71" t="s">
        <v>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24" ht="16.5" customHeight="1">
      <c r="A6" s="72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68"/>
      <c r="Q6" s="67"/>
    </row>
    <row r="7" spans="1:24" ht="30" customHeight="1">
      <c r="A7" s="74"/>
      <c r="C7" s="75" t="s">
        <v>15</v>
      </c>
      <c r="D7" s="76">
        <v>242401</v>
      </c>
      <c r="H7" s="77"/>
      <c r="L7" s="78"/>
      <c r="S7" s="80"/>
    </row>
    <row r="8" spans="1:24" ht="20.6" thickBot="1">
      <c r="A8" s="67"/>
      <c r="B8" s="68"/>
      <c r="C8" s="68"/>
      <c r="D8" s="81" t="s">
        <v>37</v>
      </c>
      <c r="E8" s="82"/>
      <c r="F8" s="82"/>
      <c r="G8" s="82"/>
      <c r="H8" s="68"/>
      <c r="I8" s="68"/>
      <c r="J8" s="68"/>
      <c r="K8" s="68"/>
      <c r="L8" s="68"/>
      <c r="M8" s="68"/>
      <c r="N8" s="68"/>
      <c r="O8" s="68"/>
      <c r="P8" s="68"/>
      <c r="Q8" s="67"/>
    </row>
    <row r="9" spans="1:24" s="159" customFormat="1" ht="36">
      <c r="A9" s="146" t="s">
        <v>7</v>
      </c>
      <c r="B9" s="147" t="s">
        <v>4</v>
      </c>
      <c r="C9" s="147" t="s">
        <v>13</v>
      </c>
      <c r="D9" s="148" t="s">
        <v>30</v>
      </c>
      <c r="E9" s="149" t="s">
        <v>5</v>
      </c>
      <c r="F9" s="149" t="s">
        <v>33</v>
      </c>
      <c r="G9" s="150" t="s">
        <v>3</v>
      </c>
      <c r="H9" s="151" t="s">
        <v>31</v>
      </c>
      <c r="I9" s="152" t="s">
        <v>5</v>
      </c>
      <c r="J9" s="152" t="s">
        <v>33</v>
      </c>
      <c r="K9" s="153" t="s">
        <v>3</v>
      </c>
      <c r="L9" s="154" t="s">
        <v>32</v>
      </c>
      <c r="M9" s="155" t="s">
        <v>5</v>
      </c>
      <c r="N9" s="155" t="s">
        <v>33</v>
      </c>
      <c r="O9" s="156" t="s">
        <v>3</v>
      </c>
      <c r="P9" s="157" t="s">
        <v>0</v>
      </c>
      <c r="Q9" s="158" t="s">
        <v>46</v>
      </c>
      <c r="R9" s="159" t="s">
        <v>56</v>
      </c>
      <c r="S9" s="159" t="s">
        <v>12</v>
      </c>
    </row>
    <row r="10" spans="1:24" ht="31.5" customHeight="1">
      <c r="A10" s="83" t="s">
        <v>19</v>
      </c>
      <c r="B10" s="84" t="s">
        <v>49</v>
      </c>
      <c r="C10" s="85">
        <v>2</v>
      </c>
      <c r="D10" s="86" t="s">
        <v>28</v>
      </c>
      <c r="E10" s="87">
        <v>15000</v>
      </c>
      <c r="F10" s="88">
        <v>1050</v>
      </c>
      <c r="G10" s="89">
        <f>E10*3%</f>
        <v>450</v>
      </c>
      <c r="H10" s="90"/>
      <c r="I10" s="91"/>
      <c r="J10" s="92"/>
      <c r="K10" s="93"/>
      <c r="L10" s="94"/>
      <c r="M10" s="95"/>
      <c r="N10" s="96"/>
      <c r="O10" s="97"/>
      <c r="P10" s="98">
        <f>(E10+F10-G10)+(I10+J10-K10)+(M10+N10-O10)</f>
        <v>15600</v>
      </c>
      <c r="Q10" s="99" t="s">
        <v>47</v>
      </c>
      <c r="R10" s="100">
        <f>F10+J10+N10</f>
        <v>1050</v>
      </c>
      <c r="S10" s="100">
        <f>G10+K10+O10</f>
        <v>450</v>
      </c>
      <c r="V10" s="101"/>
      <c r="W10" s="101"/>
      <c r="X10" s="101"/>
    </row>
    <row r="11" spans="1:24" ht="31.5" customHeight="1">
      <c r="A11" s="102" t="s">
        <v>20</v>
      </c>
      <c r="B11" s="103" t="s">
        <v>50</v>
      </c>
      <c r="C11" s="104">
        <v>10</v>
      </c>
      <c r="D11" s="105" t="s">
        <v>28</v>
      </c>
      <c r="E11" s="106">
        <v>25000</v>
      </c>
      <c r="F11" s="107">
        <v>1750.0000000000002</v>
      </c>
      <c r="G11" s="108">
        <f>E11*3%</f>
        <v>750</v>
      </c>
      <c r="H11" s="109" t="s">
        <v>29</v>
      </c>
      <c r="I11" s="110">
        <v>2000</v>
      </c>
      <c r="J11" s="111">
        <v>140</v>
      </c>
      <c r="K11" s="112">
        <f>I11*5%</f>
        <v>100</v>
      </c>
      <c r="L11" s="113"/>
      <c r="M11" s="114"/>
      <c r="N11" s="115"/>
      <c r="O11" s="116"/>
      <c r="P11" s="98">
        <f t="shared" ref="P11:P33" si="0">(E11+F11-G11)+(I11+J11-K11)+(M11+N11-O11)</f>
        <v>28040</v>
      </c>
      <c r="Q11" s="117" t="s">
        <v>48</v>
      </c>
      <c r="R11" s="100">
        <f t="shared" ref="R11:R34" si="1">F11+J11+N11</f>
        <v>1890.0000000000002</v>
      </c>
      <c r="S11" s="100">
        <f t="shared" ref="S11:S34" si="2">G11+K11+O11</f>
        <v>850</v>
      </c>
      <c r="V11" s="101"/>
      <c r="W11" s="101"/>
      <c r="X11" s="101"/>
    </row>
    <row r="12" spans="1:24" ht="31.5" customHeight="1">
      <c r="A12" s="102" t="s">
        <v>21</v>
      </c>
      <c r="B12" s="103" t="s">
        <v>53</v>
      </c>
      <c r="C12" s="104">
        <v>15</v>
      </c>
      <c r="D12" s="105" t="s">
        <v>54</v>
      </c>
      <c r="E12" s="106">
        <v>30000</v>
      </c>
      <c r="F12" s="107">
        <v>2100</v>
      </c>
      <c r="G12" s="108"/>
      <c r="H12" s="109" t="s">
        <v>55</v>
      </c>
      <c r="I12" s="110">
        <v>1000</v>
      </c>
      <c r="J12" s="111"/>
      <c r="K12" s="112">
        <v>30</v>
      </c>
      <c r="L12" s="113"/>
      <c r="M12" s="114"/>
      <c r="N12" s="115"/>
      <c r="O12" s="116"/>
      <c r="P12" s="98">
        <f t="shared" si="0"/>
        <v>33070</v>
      </c>
      <c r="Q12" s="117" t="s">
        <v>47</v>
      </c>
      <c r="R12" s="118">
        <f t="shared" si="1"/>
        <v>2100</v>
      </c>
      <c r="S12" s="118">
        <f t="shared" si="2"/>
        <v>30</v>
      </c>
      <c r="V12" s="101"/>
      <c r="W12" s="101"/>
      <c r="X12" s="101"/>
    </row>
    <row r="13" spans="1:24" ht="31.5" customHeight="1">
      <c r="A13" s="102" t="s">
        <v>22</v>
      </c>
      <c r="B13" s="103"/>
      <c r="C13" s="104"/>
      <c r="D13" s="119"/>
      <c r="E13" s="106"/>
      <c r="F13" s="107"/>
      <c r="G13" s="108"/>
      <c r="H13" s="120"/>
      <c r="I13" s="110"/>
      <c r="J13" s="111"/>
      <c r="K13" s="112"/>
      <c r="L13" s="121"/>
      <c r="M13" s="114"/>
      <c r="N13" s="115"/>
      <c r="O13" s="116"/>
      <c r="P13" s="98">
        <f t="shared" si="0"/>
        <v>0</v>
      </c>
      <c r="Q13" s="117"/>
      <c r="R13" s="118">
        <f t="shared" si="1"/>
        <v>0</v>
      </c>
      <c r="S13" s="118">
        <f t="shared" si="2"/>
        <v>0</v>
      </c>
      <c r="V13" s="101"/>
      <c r="W13" s="101"/>
      <c r="X13" s="101"/>
    </row>
    <row r="14" spans="1:24" ht="31.5" customHeight="1">
      <c r="A14" s="102" t="s">
        <v>23</v>
      </c>
      <c r="B14" s="103"/>
      <c r="C14" s="104"/>
      <c r="D14" s="119"/>
      <c r="E14" s="106"/>
      <c r="F14" s="107"/>
      <c r="G14" s="108"/>
      <c r="H14" s="120"/>
      <c r="I14" s="110"/>
      <c r="J14" s="111"/>
      <c r="K14" s="112"/>
      <c r="L14" s="121"/>
      <c r="M14" s="114"/>
      <c r="N14" s="115"/>
      <c r="O14" s="116"/>
      <c r="P14" s="98">
        <f t="shared" si="0"/>
        <v>0</v>
      </c>
      <c r="Q14" s="117"/>
      <c r="R14" s="118">
        <f t="shared" si="1"/>
        <v>0</v>
      </c>
      <c r="S14" s="118">
        <f t="shared" si="2"/>
        <v>0</v>
      </c>
    </row>
    <row r="15" spans="1:24" ht="31.5" customHeight="1">
      <c r="A15" s="102" t="s">
        <v>24</v>
      </c>
      <c r="B15" s="103"/>
      <c r="C15" s="104"/>
      <c r="D15" s="119"/>
      <c r="E15" s="107"/>
      <c r="F15" s="107"/>
      <c r="G15" s="108"/>
      <c r="H15" s="120"/>
      <c r="I15" s="111"/>
      <c r="J15" s="111"/>
      <c r="K15" s="112"/>
      <c r="L15" s="121"/>
      <c r="M15" s="115"/>
      <c r="N15" s="115"/>
      <c r="O15" s="116"/>
      <c r="P15" s="98">
        <f t="shared" si="0"/>
        <v>0</v>
      </c>
      <c r="Q15" s="122"/>
      <c r="R15" s="118">
        <f t="shared" si="1"/>
        <v>0</v>
      </c>
      <c r="S15" s="118">
        <f t="shared" si="2"/>
        <v>0</v>
      </c>
    </row>
    <row r="16" spans="1:24" ht="31.5" customHeight="1">
      <c r="A16" s="102" t="s">
        <v>25</v>
      </c>
      <c r="B16" s="103"/>
      <c r="C16" s="104"/>
      <c r="D16" s="119"/>
      <c r="E16" s="107"/>
      <c r="F16" s="107"/>
      <c r="G16" s="108"/>
      <c r="H16" s="120"/>
      <c r="I16" s="111"/>
      <c r="J16" s="111"/>
      <c r="K16" s="112"/>
      <c r="L16" s="121"/>
      <c r="M16" s="115"/>
      <c r="N16" s="115"/>
      <c r="O16" s="116"/>
      <c r="P16" s="98">
        <f t="shared" si="0"/>
        <v>0</v>
      </c>
      <c r="Q16" s="123"/>
      <c r="R16" s="118">
        <f t="shared" si="1"/>
        <v>0</v>
      </c>
      <c r="S16" s="118">
        <f t="shared" si="2"/>
        <v>0</v>
      </c>
    </row>
    <row r="17" spans="1:24" ht="31.5" customHeight="1">
      <c r="A17" s="102" t="s">
        <v>26</v>
      </c>
      <c r="B17" s="103"/>
      <c r="C17" s="104"/>
      <c r="D17" s="119"/>
      <c r="E17" s="106"/>
      <c r="F17" s="107"/>
      <c r="G17" s="108"/>
      <c r="H17" s="120"/>
      <c r="I17" s="110"/>
      <c r="J17" s="111"/>
      <c r="K17" s="112"/>
      <c r="L17" s="121"/>
      <c r="M17" s="114"/>
      <c r="N17" s="115"/>
      <c r="O17" s="116"/>
      <c r="P17" s="98">
        <f t="shared" si="0"/>
        <v>0</v>
      </c>
      <c r="Q17" s="123"/>
      <c r="R17" s="118">
        <f t="shared" si="1"/>
        <v>0</v>
      </c>
      <c r="S17" s="118">
        <f t="shared" si="2"/>
        <v>0</v>
      </c>
      <c r="V17" s="101"/>
      <c r="W17" s="101"/>
      <c r="X17" s="101"/>
    </row>
    <row r="18" spans="1:24" ht="31.5" customHeight="1">
      <c r="A18" s="102" t="s">
        <v>27</v>
      </c>
      <c r="B18" s="103"/>
      <c r="C18" s="104"/>
      <c r="D18" s="119"/>
      <c r="E18" s="106"/>
      <c r="F18" s="107"/>
      <c r="G18" s="108"/>
      <c r="H18" s="120"/>
      <c r="I18" s="110"/>
      <c r="J18" s="111"/>
      <c r="K18" s="112"/>
      <c r="L18" s="121"/>
      <c r="M18" s="114"/>
      <c r="N18" s="115"/>
      <c r="O18" s="116"/>
      <c r="P18" s="98">
        <f t="shared" si="0"/>
        <v>0</v>
      </c>
      <c r="Q18" s="123"/>
      <c r="R18" s="118">
        <f t="shared" si="1"/>
        <v>0</v>
      </c>
      <c r="S18" s="118">
        <f t="shared" si="2"/>
        <v>0</v>
      </c>
      <c r="V18" s="101"/>
      <c r="W18" s="101"/>
      <c r="X18" s="101"/>
    </row>
    <row r="19" spans="1:24" ht="31.5" customHeight="1">
      <c r="A19" s="102" t="s">
        <v>51</v>
      </c>
      <c r="B19" s="103"/>
      <c r="C19" s="104"/>
      <c r="D19" s="119"/>
      <c r="E19" s="106"/>
      <c r="F19" s="107"/>
      <c r="G19" s="108"/>
      <c r="H19" s="120"/>
      <c r="I19" s="110"/>
      <c r="J19" s="111"/>
      <c r="K19" s="112"/>
      <c r="L19" s="121"/>
      <c r="M19" s="114"/>
      <c r="N19" s="115"/>
      <c r="O19" s="116"/>
      <c r="P19" s="98">
        <f t="shared" si="0"/>
        <v>0</v>
      </c>
      <c r="Q19" s="123"/>
      <c r="R19" s="118">
        <f t="shared" si="1"/>
        <v>0</v>
      </c>
      <c r="S19" s="118">
        <f t="shared" si="2"/>
        <v>0</v>
      </c>
      <c r="V19" s="101"/>
      <c r="W19" s="101"/>
      <c r="X19" s="101"/>
    </row>
    <row r="20" spans="1:24" ht="31.5" customHeight="1">
      <c r="A20" s="102" t="s">
        <v>52</v>
      </c>
      <c r="B20" s="103"/>
      <c r="C20" s="104"/>
      <c r="D20" s="119"/>
      <c r="E20" s="106"/>
      <c r="F20" s="107"/>
      <c r="G20" s="108"/>
      <c r="H20" s="120"/>
      <c r="I20" s="110"/>
      <c r="J20" s="111"/>
      <c r="K20" s="112"/>
      <c r="L20" s="121"/>
      <c r="M20" s="114"/>
      <c r="N20" s="115"/>
      <c r="O20" s="116"/>
      <c r="P20" s="98">
        <f t="shared" si="0"/>
        <v>0</v>
      </c>
      <c r="Q20" s="122"/>
      <c r="R20" s="118">
        <f t="shared" si="1"/>
        <v>0</v>
      </c>
      <c r="S20" s="118">
        <f t="shared" si="2"/>
        <v>0</v>
      </c>
    </row>
    <row r="21" spans="1:24" ht="31.5" customHeight="1">
      <c r="A21" s="124"/>
      <c r="B21" s="103"/>
      <c r="C21" s="104"/>
      <c r="D21" s="119"/>
      <c r="E21" s="107"/>
      <c r="F21" s="107"/>
      <c r="G21" s="108"/>
      <c r="H21" s="120"/>
      <c r="I21" s="111"/>
      <c r="J21" s="111"/>
      <c r="K21" s="112"/>
      <c r="L21" s="121"/>
      <c r="M21" s="115"/>
      <c r="N21" s="115"/>
      <c r="O21" s="116"/>
      <c r="P21" s="98">
        <f t="shared" si="0"/>
        <v>0</v>
      </c>
      <c r="Q21" s="123"/>
      <c r="R21" s="118">
        <f t="shared" si="1"/>
        <v>0</v>
      </c>
      <c r="S21" s="118">
        <f t="shared" si="2"/>
        <v>0</v>
      </c>
    </row>
    <row r="22" spans="1:24" ht="31.5" customHeight="1">
      <c r="A22" s="124"/>
      <c r="B22" s="103"/>
      <c r="C22" s="104"/>
      <c r="D22" s="119"/>
      <c r="E22" s="107"/>
      <c r="F22" s="107"/>
      <c r="G22" s="108"/>
      <c r="H22" s="120"/>
      <c r="I22" s="111"/>
      <c r="J22" s="111"/>
      <c r="K22" s="112"/>
      <c r="L22" s="121"/>
      <c r="M22" s="115"/>
      <c r="N22" s="115"/>
      <c r="O22" s="116"/>
      <c r="P22" s="98">
        <f t="shared" si="0"/>
        <v>0</v>
      </c>
      <c r="Q22" s="123"/>
      <c r="R22" s="118">
        <f t="shared" si="1"/>
        <v>0</v>
      </c>
      <c r="S22" s="118">
        <f t="shared" si="2"/>
        <v>0</v>
      </c>
    </row>
    <row r="23" spans="1:24" ht="31.5" customHeight="1">
      <c r="A23" s="124"/>
      <c r="B23" s="103"/>
      <c r="C23" s="104"/>
      <c r="D23" s="119"/>
      <c r="E23" s="107"/>
      <c r="F23" s="107"/>
      <c r="G23" s="108"/>
      <c r="H23" s="120"/>
      <c r="I23" s="111"/>
      <c r="J23" s="111"/>
      <c r="K23" s="112"/>
      <c r="L23" s="121"/>
      <c r="M23" s="115"/>
      <c r="N23" s="115"/>
      <c r="O23" s="116"/>
      <c r="P23" s="98">
        <f t="shared" si="0"/>
        <v>0</v>
      </c>
      <c r="Q23" s="123"/>
      <c r="R23" s="118">
        <f t="shared" si="1"/>
        <v>0</v>
      </c>
      <c r="S23" s="118">
        <f t="shared" si="2"/>
        <v>0</v>
      </c>
    </row>
    <row r="24" spans="1:24" ht="31.5" customHeight="1">
      <c r="A24" s="124"/>
      <c r="B24" s="103"/>
      <c r="C24" s="104"/>
      <c r="D24" s="119"/>
      <c r="E24" s="107"/>
      <c r="F24" s="107"/>
      <c r="G24" s="108"/>
      <c r="H24" s="120"/>
      <c r="I24" s="111"/>
      <c r="J24" s="111"/>
      <c r="K24" s="112"/>
      <c r="L24" s="121"/>
      <c r="M24" s="115"/>
      <c r="N24" s="115"/>
      <c r="O24" s="116"/>
      <c r="P24" s="98">
        <f t="shared" si="0"/>
        <v>0</v>
      </c>
      <c r="Q24" s="123"/>
      <c r="R24" s="118">
        <f t="shared" si="1"/>
        <v>0</v>
      </c>
      <c r="S24" s="118">
        <f t="shared" si="2"/>
        <v>0</v>
      </c>
    </row>
    <row r="25" spans="1:24" ht="31.5" customHeight="1">
      <c r="A25" s="124"/>
      <c r="B25" s="103"/>
      <c r="C25" s="104"/>
      <c r="D25" s="119"/>
      <c r="E25" s="107"/>
      <c r="F25" s="107"/>
      <c r="G25" s="108"/>
      <c r="H25" s="120"/>
      <c r="I25" s="111"/>
      <c r="J25" s="111"/>
      <c r="K25" s="112"/>
      <c r="L25" s="121"/>
      <c r="M25" s="115"/>
      <c r="N25" s="115"/>
      <c r="O25" s="116"/>
      <c r="P25" s="98">
        <f t="shared" si="0"/>
        <v>0</v>
      </c>
      <c r="Q25" s="122"/>
      <c r="R25" s="118">
        <f t="shared" si="1"/>
        <v>0</v>
      </c>
      <c r="S25" s="118">
        <f t="shared" si="2"/>
        <v>0</v>
      </c>
    </row>
    <row r="26" spans="1:24" ht="31.5" customHeight="1">
      <c r="A26" s="124"/>
      <c r="B26" s="103"/>
      <c r="C26" s="104"/>
      <c r="D26" s="119"/>
      <c r="E26" s="107"/>
      <c r="F26" s="107"/>
      <c r="G26" s="108"/>
      <c r="H26" s="120"/>
      <c r="I26" s="111"/>
      <c r="J26" s="111"/>
      <c r="K26" s="112"/>
      <c r="L26" s="121"/>
      <c r="M26" s="115"/>
      <c r="N26" s="115"/>
      <c r="O26" s="116"/>
      <c r="P26" s="98">
        <f t="shared" si="0"/>
        <v>0</v>
      </c>
      <c r="Q26" s="123"/>
      <c r="R26" s="118">
        <f t="shared" si="1"/>
        <v>0</v>
      </c>
      <c r="S26" s="118">
        <f t="shared" si="2"/>
        <v>0</v>
      </c>
    </row>
    <row r="27" spans="1:24" ht="31.5" customHeight="1">
      <c r="A27" s="124"/>
      <c r="B27" s="103"/>
      <c r="C27" s="104"/>
      <c r="D27" s="119"/>
      <c r="E27" s="107"/>
      <c r="F27" s="107"/>
      <c r="G27" s="108"/>
      <c r="H27" s="120"/>
      <c r="I27" s="111"/>
      <c r="J27" s="111"/>
      <c r="K27" s="112"/>
      <c r="L27" s="121"/>
      <c r="M27" s="115"/>
      <c r="N27" s="115"/>
      <c r="O27" s="116"/>
      <c r="P27" s="98">
        <f t="shared" si="0"/>
        <v>0</v>
      </c>
      <c r="Q27" s="123"/>
      <c r="R27" s="118">
        <f t="shared" si="1"/>
        <v>0</v>
      </c>
      <c r="S27" s="118">
        <f t="shared" si="2"/>
        <v>0</v>
      </c>
    </row>
    <row r="28" spans="1:24" ht="31.5" customHeight="1">
      <c r="A28" s="124"/>
      <c r="B28" s="103"/>
      <c r="C28" s="104"/>
      <c r="D28" s="119"/>
      <c r="E28" s="106"/>
      <c r="F28" s="107"/>
      <c r="G28" s="108"/>
      <c r="H28" s="120"/>
      <c r="I28" s="110"/>
      <c r="J28" s="111"/>
      <c r="K28" s="112"/>
      <c r="L28" s="121"/>
      <c r="M28" s="114"/>
      <c r="N28" s="115"/>
      <c r="O28" s="116"/>
      <c r="P28" s="98">
        <f t="shared" si="0"/>
        <v>0</v>
      </c>
      <c r="Q28" s="123"/>
      <c r="R28" s="118">
        <f t="shared" si="1"/>
        <v>0</v>
      </c>
      <c r="S28" s="118">
        <f t="shared" si="2"/>
        <v>0</v>
      </c>
      <c r="V28" s="101"/>
      <c r="W28" s="101"/>
      <c r="X28" s="101"/>
    </row>
    <row r="29" spans="1:24" ht="31.5" customHeight="1">
      <c r="A29" s="124"/>
      <c r="B29" s="103"/>
      <c r="C29" s="104"/>
      <c r="D29" s="119"/>
      <c r="E29" s="106"/>
      <c r="F29" s="107"/>
      <c r="G29" s="108"/>
      <c r="H29" s="120"/>
      <c r="I29" s="110"/>
      <c r="J29" s="111"/>
      <c r="K29" s="112"/>
      <c r="L29" s="121"/>
      <c r="M29" s="114"/>
      <c r="N29" s="115"/>
      <c r="O29" s="116"/>
      <c r="P29" s="98">
        <f t="shared" si="0"/>
        <v>0</v>
      </c>
      <c r="Q29" s="123"/>
      <c r="R29" s="118">
        <f t="shared" si="1"/>
        <v>0</v>
      </c>
      <c r="S29" s="118">
        <f t="shared" si="2"/>
        <v>0</v>
      </c>
      <c r="V29" s="101"/>
      <c r="W29" s="101"/>
      <c r="X29" s="101"/>
    </row>
    <row r="30" spans="1:24" ht="31.5" customHeight="1">
      <c r="A30" s="124"/>
      <c r="B30" s="103"/>
      <c r="C30" s="104"/>
      <c r="D30" s="119"/>
      <c r="E30" s="106"/>
      <c r="F30" s="107"/>
      <c r="G30" s="108"/>
      <c r="H30" s="120"/>
      <c r="I30" s="110"/>
      <c r="J30" s="111"/>
      <c r="K30" s="112"/>
      <c r="L30" s="121"/>
      <c r="M30" s="114"/>
      <c r="N30" s="115"/>
      <c r="O30" s="116"/>
      <c r="P30" s="98">
        <f t="shared" si="0"/>
        <v>0</v>
      </c>
      <c r="Q30" s="122"/>
      <c r="R30" s="118">
        <f t="shared" si="1"/>
        <v>0</v>
      </c>
      <c r="S30" s="118">
        <f t="shared" si="2"/>
        <v>0</v>
      </c>
      <c r="V30" s="101"/>
      <c r="W30" s="101"/>
      <c r="X30" s="101"/>
    </row>
    <row r="31" spans="1:24" ht="31.5" customHeight="1">
      <c r="A31" s="102"/>
      <c r="B31" s="103"/>
      <c r="C31" s="104"/>
      <c r="D31" s="119"/>
      <c r="E31" s="106"/>
      <c r="F31" s="107"/>
      <c r="G31" s="108"/>
      <c r="H31" s="120"/>
      <c r="I31" s="110"/>
      <c r="J31" s="111"/>
      <c r="K31" s="112"/>
      <c r="L31" s="121"/>
      <c r="M31" s="114"/>
      <c r="N31" s="115"/>
      <c r="O31" s="116"/>
      <c r="P31" s="98">
        <f t="shared" si="0"/>
        <v>0</v>
      </c>
      <c r="Q31" s="123"/>
      <c r="R31" s="118">
        <f t="shared" si="1"/>
        <v>0</v>
      </c>
      <c r="S31" s="118">
        <f t="shared" si="2"/>
        <v>0</v>
      </c>
    </row>
    <row r="32" spans="1:24" ht="31.5" customHeight="1">
      <c r="A32" s="102"/>
      <c r="B32" s="103"/>
      <c r="C32" s="104"/>
      <c r="D32" s="119"/>
      <c r="E32" s="107"/>
      <c r="F32" s="107"/>
      <c r="G32" s="108"/>
      <c r="H32" s="120"/>
      <c r="I32" s="111"/>
      <c r="J32" s="111"/>
      <c r="K32" s="112"/>
      <c r="L32" s="121"/>
      <c r="M32" s="115"/>
      <c r="N32" s="115"/>
      <c r="O32" s="116"/>
      <c r="P32" s="98">
        <f t="shared" si="0"/>
        <v>0</v>
      </c>
      <c r="Q32" s="123"/>
      <c r="R32" s="118">
        <f t="shared" si="1"/>
        <v>0</v>
      </c>
      <c r="S32" s="118">
        <f t="shared" si="2"/>
        <v>0</v>
      </c>
    </row>
    <row r="33" spans="1:19" ht="31.5" customHeight="1" thickBot="1">
      <c r="A33" s="102"/>
      <c r="B33" s="103"/>
      <c r="C33" s="104"/>
      <c r="D33" s="119"/>
      <c r="E33" s="125"/>
      <c r="F33" s="125"/>
      <c r="G33" s="126"/>
      <c r="H33" s="120"/>
      <c r="I33" s="127"/>
      <c r="J33" s="127"/>
      <c r="K33" s="128"/>
      <c r="L33" s="129"/>
      <c r="M33" s="130"/>
      <c r="N33" s="130"/>
      <c r="O33" s="131"/>
      <c r="P33" s="98">
        <f t="shared" si="0"/>
        <v>0</v>
      </c>
      <c r="Q33" s="123"/>
      <c r="R33" s="118">
        <f t="shared" si="1"/>
        <v>0</v>
      </c>
      <c r="S33" s="118">
        <f t="shared" si="2"/>
        <v>0</v>
      </c>
    </row>
    <row r="34" spans="1:19" ht="31.5" customHeight="1" thickTop="1" thickBot="1">
      <c r="A34" s="132"/>
      <c r="B34" s="133"/>
      <c r="C34" s="133"/>
      <c r="D34" s="133"/>
      <c r="E34" s="134">
        <f>SUM(E10:E33)</f>
        <v>70000</v>
      </c>
      <c r="F34" s="134">
        <f t="shared" ref="F34:Q34" si="3">SUM(F10:F33)</f>
        <v>4900</v>
      </c>
      <c r="G34" s="135">
        <f t="shared" si="3"/>
        <v>1200</v>
      </c>
      <c r="H34" s="136">
        <f t="shared" si="3"/>
        <v>0</v>
      </c>
      <c r="I34" s="137">
        <f t="shared" si="3"/>
        <v>3000</v>
      </c>
      <c r="J34" s="137">
        <f t="shared" si="3"/>
        <v>140</v>
      </c>
      <c r="K34" s="138">
        <f t="shared" si="3"/>
        <v>130</v>
      </c>
      <c r="L34" s="139">
        <f t="shared" si="3"/>
        <v>0</v>
      </c>
      <c r="M34" s="140">
        <f t="shared" si="3"/>
        <v>0</v>
      </c>
      <c r="N34" s="140">
        <f t="shared" si="3"/>
        <v>0</v>
      </c>
      <c r="O34" s="141">
        <f t="shared" si="3"/>
        <v>0</v>
      </c>
      <c r="P34" s="142">
        <f t="shared" si="3"/>
        <v>76710</v>
      </c>
      <c r="Q34" s="143">
        <f t="shared" si="3"/>
        <v>0</v>
      </c>
      <c r="R34" s="144">
        <f t="shared" si="1"/>
        <v>5040</v>
      </c>
      <c r="S34" s="145">
        <f t="shared" si="2"/>
        <v>1330</v>
      </c>
    </row>
  </sheetData>
  <mergeCells count="4">
    <mergeCell ref="A5:Q5"/>
    <mergeCell ref="A2:Q2"/>
    <mergeCell ref="A3:Q3"/>
    <mergeCell ref="A4:Q4"/>
  </mergeCells>
  <phoneticPr fontId="23" type="noConversion"/>
  <pageMargins left="0.42" right="0.27559055118110198" top="0.196850393700787" bottom="0.196850393700787" header="0.511811023622047" footer="0.511811023622047"/>
  <pageSetup paperSize="9" scale="2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CFF"/>
  </sheetPr>
  <dimension ref="A2:Q24"/>
  <sheetViews>
    <sheetView showGridLines="0" showZeros="0" tabSelected="1" workbookViewId="0">
      <selection activeCell="M18" sqref="M18"/>
    </sheetView>
  </sheetViews>
  <sheetFormatPr defaultColWidth="9" defaultRowHeight="14.15"/>
  <cols>
    <col min="1" max="1" width="10.7109375" style="1" customWidth="1"/>
    <col min="2" max="2" width="10.640625" style="1" customWidth="1"/>
    <col min="3" max="3" width="4.640625" style="1" customWidth="1"/>
    <col min="4" max="4" width="13.640625" style="1" customWidth="1"/>
    <col min="5" max="5" width="7.640625" style="1" customWidth="1"/>
    <col min="6" max="6" width="6.2109375" style="1" customWidth="1"/>
    <col min="7" max="7" width="1.92578125" style="1" customWidth="1"/>
    <col min="8" max="8" width="11.140625" style="1" customWidth="1"/>
    <col min="9" max="9" width="10.92578125" style="1" customWidth="1"/>
    <col min="10" max="10" width="12.640625" style="1" customWidth="1"/>
    <col min="11" max="11" width="9" style="1"/>
    <col min="12" max="12" width="11.5" style="26" customWidth="1"/>
    <col min="13" max="13" width="11.5" style="27" customWidth="1"/>
    <col min="14" max="14" width="9.140625" style="1" customWidth="1"/>
    <col min="15" max="16384" width="9" style="1"/>
  </cols>
  <sheetData>
    <row r="2" spans="1:17" ht="25" customHeight="1">
      <c r="A2" s="63" t="s">
        <v>34</v>
      </c>
      <c r="B2" s="63"/>
      <c r="C2" s="63"/>
      <c r="D2" s="63"/>
      <c r="E2" s="63"/>
      <c r="F2" s="63"/>
      <c r="G2" s="63"/>
      <c r="H2" s="63"/>
      <c r="I2" s="63"/>
      <c r="J2" s="63"/>
    </row>
    <row r="3" spans="1:17" ht="25" customHeight="1">
      <c r="A3" s="63" t="s">
        <v>11</v>
      </c>
      <c r="B3" s="63"/>
      <c r="C3" s="63"/>
      <c r="D3" s="63"/>
      <c r="E3" s="63"/>
      <c r="F3" s="63"/>
      <c r="G3" s="63"/>
      <c r="H3" s="63"/>
      <c r="I3" s="63"/>
      <c r="J3" s="63"/>
    </row>
    <row r="4" spans="1:17" ht="20.149999999999999" customHeight="1">
      <c r="A4" s="18"/>
      <c r="B4" s="17"/>
      <c r="C4" s="12"/>
      <c r="D4" s="12"/>
      <c r="E4" s="12"/>
      <c r="F4" s="12"/>
      <c r="G4" s="12"/>
      <c r="I4" s="13" t="s">
        <v>6</v>
      </c>
      <c r="J4" s="66" t="s">
        <v>20</v>
      </c>
      <c r="L4" s="28" t="s">
        <v>16</v>
      </c>
    </row>
    <row r="5" spans="1:17" ht="20.149999999999999" customHeight="1">
      <c r="A5" s="16"/>
      <c r="B5" s="15"/>
      <c r="C5" s="11"/>
      <c r="D5" s="11"/>
      <c r="E5" s="11"/>
      <c r="F5" s="11"/>
      <c r="G5" s="11"/>
      <c r="I5" s="13" t="s">
        <v>10</v>
      </c>
      <c r="J5" s="31" t="str">
        <f>IF(ISNA(VLOOKUP($J$4,สรุปรายการจ่ายชำระ!$A$10:$Q$57,2,0)),"",VLOOKUP($J$4,สรุปรายการจ่ายชำระ!$A$10:$Q$57,3,0))&amp;"/"&amp;MONTH(สรุปรายการจ่ายชำระ!D7)&amp;"/"&amp;YEAR(สรุปรายการจ่ายชำระ!D7)</f>
        <v>10/9/2563</v>
      </c>
    </row>
    <row r="6" spans="1:17" ht="30.25" customHeight="1">
      <c r="C6" s="53"/>
      <c r="D6" s="53"/>
      <c r="E6" s="53"/>
      <c r="F6" s="53"/>
      <c r="G6" s="53"/>
      <c r="H6" s="10"/>
      <c r="I6" s="10"/>
      <c r="J6" s="10"/>
    </row>
    <row r="7" spans="1:17" ht="23.6" customHeight="1">
      <c r="A7" s="10" t="s">
        <v>9</v>
      </c>
      <c r="B7" s="54" t="str">
        <f>IF(ISNA(VLOOKUP($J$4,สรุปรายการจ่ายชำระ!$A$10:$Q$57,2,0)),"",VLOOKUP($J$4,สรุปรายการจ่ายชำระ!$A$10:$Q$57,2,0))</f>
        <v>บริษัท รักกรมสรรพากร</v>
      </c>
      <c r="C7" s="32"/>
      <c r="D7" s="32"/>
      <c r="E7" s="32"/>
      <c r="F7" s="32"/>
      <c r="G7" s="32"/>
      <c r="H7" s="55"/>
      <c r="I7" s="55"/>
      <c r="J7" s="55"/>
    </row>
    <row r="9" spans="1:17" ht="20.149999999999999" customHeight="1">
      <c r="A9" s="7" t="s">
        <v>36</v>
      </c>
      <c r="B9" s="9" t="s">
        <v>8</v>
      </c>
      <c r="C9" s="8"/>
      <c r="D9" s="8"/>
      <c r="E9" s="8"/>
      <c r="F9" s="8"/>
      <c r="G9" s="8"/>
      <c r="H9" s="7" t="s">
        <v>38</v>
      </c>
      <c r="I9" s="7" t="s">
        <v>39</v>
      </c>
      <c r="J9" s="7" t="s">
        <v>14</v>
      </c>
      <c r="N9" s="27"/>
      <c r="O9" s="27"/>
      <c r="P9" s="27"/>
      <c r="Q9" s="27"/>
    </row>
    <row r="10" spans="1:17" ht="20.149999999999999" customHeight="1">
      <c r="A10" s="25">
        <v>1</v>
      </c>
      <c r="B10" s="14" t="str">
        <f>IF(ISNA(VLOOKUP($J$4,สรุปรายการจ่ายชำระ!$A$10:$Q$57,4,0)),"",VLOOKUP($J$4,สรุปรายการจ่ายชำระ!$A$10:$Q$57,4,0))</f>
        <v>ค่าบริการ</v>
      </c>
      <c r="C10" s="6"/>
      <c r="D10" s="6"/>
      <c r="E10" s="6"/>
      <c r="F10" s="6"/>
      <c r="G10" s="5"/>
      <c r="H10" s="4"/>
      <c r="I10" s="4"/>
      <c r="J10" s="22">
        <f>IF(ISNA(VLOOKUP($J$4,สรุปรายการจ่ายชำระ!$A$10:$Q$57,5,0)),"",VLOOKUP($J$4,สรุปรายการจ่ายชำระ!$A$10:$Q$57,5,0))</f>
        <v>25000</v>
      </c>
      <c r="N10" s="27"/>
      <c r="O10" s="27"/>
      <c r="P10" s="27"/>
      <c r="Q10" s="27"/>
    </row>
    <row r="11" spans="1:17" ht="20.149999999999999" customHeight="1">
      <c r="A11" s="25">
        <f>IF(J11&gt;0,A10+1,"")</f>
        <v>2</v>
      </c>
      <c r="B11" s="19" t="str">
        <f>IF(ISNA(VLOOKUP($J$4,สรุปรายการจ่ายชำระ!$A$10:$Q$57,8,0)),"",VLOOKUP($J$4,สรุปรายการจ่ายชำระ!$A$10:$Q$57,8,0))</f>
        <v>ค่าเช่า</v>
      </c>
      <c r="C11" s="3"/>
      <c r="D11" s="3"/>
      <c r="E11" s="3"/>
      <c r="F11" s="3"/>
      <c r="G11" s="20"/>
      <c r="H11" s="21"/>
      <c r="I11" s="21"/>
      <c r="J11" s="23">
        <f>IF(ISNA(VLOOKUP($J$4,สรุปรายการจ่ายชำระ!$A$10:$Q$57,9,0)),"",VLOOKUP($J$4,สรุปรายการจ่ายชำระ!$A$10:$Q$57,9,0))</f>
        <v>2000</v>
      </c>
      <c r="N11" s="27"/>
      <c r="O11" s="27"/>
      <c r="P11" s="27"/>
      <c r="Q11" s="27"/>
    </row>
    <row r="12" spans="1:17" ht="20.149999999999999" customHeight="1">
      <c r="A12" s="25" t="str">
        <f>IF(I12&gt;0,A11+1,"")</f>
        <v/>
      </c>
      <c r="B12" s="3">
        <f>IF(ISNA(VLOOKUP($J$4,สรุปรายการจ่ายชำระ!$A$10:$Q$57,12,0)),"",VLOOKUP($J$4,สรุปรายการจ่ายชำระ!$A$10:$Q$57,12,0))</f>
        <v>0</v>
      </c>
      <c r="C12" s="3"/>
      <c r="D12" s="3"/>
      <c r="E12" s="3"/>
      <c r="F12" s="3"/>
      <c r="G12" s="20"/>
      <c r="H12" s="21"/>
      <c r="I12" s="21"/>
      <c r="J12" s="24"/>
      <c r="N12" s="27"/>
      <c r="O12" s="27"/>
      <c r="P12" s="27"/>
      <c r="Q12" s="27"/>
    </row>
    <row r="13" spans="1:17" ht="20.149999999999999" customHeight="1">
      <c r="A13" s="35"/>
      <c r="B13" s="36"/>
      <c r="C13" s="37"/>
      <c r="D13" s="37"/>
      <c r="E13" s="37"/>
      <c r="F13" s="37"/>
      <c r="G13" s="38"/>
      <c r="H13" s="39"/>
      <c r="I13" s="39"/>
      <c r="J13" s="40"/>
    </row>
    <row r="14" spans="1:17" ht="20.149999999999999" customHeight="1">
      <c r="A14" s="56" t="s">
        <v>43</v>
      </c>
      <c r="B14" s="64" t="str">
        <f>BAHTTEXT(J17)</f>
        <v>สองหมื่นแปดพันสี่สิบบาทถ้วน</v>
      </c>
      <c r="C14" s="64"/>
      <c r="D14" s="64"/>
      <c r="E14" s="64"/>
      <c r="F14" s="64"/>
      <c r="G14" s="57" t="s">
        <v>44</v>
      </c>
      <c r="I14" s="47" t="s">
        <v>40</v>
      </c>
      <c r="J14" s="49">
        <f>SUM(J10:J13)</f>
        <v>27000</v>
      </c>
    </row>
    <row r="15" spans="1:17" ht="20.149999999999999" customHeight="1">
      <c r="A15" s="41"/>
      <c r="C15" s="42"/>
      <c r="D15" s="33"/>
      <c r="E15" s="33"/>
      <c r="F15" s="33"/>
      <c r="G15" s="33"/>
      <c r="H15" s="43"/>
      <c r="I15" s="47" t="s">
        <v>41</v>
      </c>
      <c r="J15" s="50">
        <f>IF(ISNA(VLOOKUP($J$4,สรุปรายการจ่ายชำระ!$A$10:$S$57,18,0)),"",VLOOKUP($J$4,สรุปรายการจ่ายชำระ!$A$10:$S$57,18,0))</f>
        <v>1890.0000000000002</v>
      </c>
    </row>
    <row r="16" spans="1:17" ht="20.149999999999999" customHeight="1">
      <c r="A16" s="41"/>
      <c r="C16" s="45"/>
      <c r="D16" s="33"/>
      <c r="E16" s="33"/>
      <c r="F16" s="33"/>
      <c r="G16" s="33"/>
      <c r="H16" s="43"/>
      <c r="I16" s="48" t="s">
        <v>42</v>
      </c>
      <c r="J16" s="52">
        <f>-IF(ISNA(VLOOKUP($J$4,สรุปรายการจ่ายชำระ!$A$10:$S$57,19,0)),"",VLOOKUP($J$4,สรุปรายการจ่ายชำระ!$A$10:$S$57,19,0))</f>
        <v>-850</v>
      </c>
      <c r="L16" s="29"/>
      <c r="M16" s="30"/>
    </row>
    <row r="17" spans="1:13" ht="20.149999999999999" customHeight="1" thickBot="1">
      <c r="A17" s="46" t="s">
        <v>45</v>
      </c>
      <c r="B17" s="65" t="str">
        <f>IF(ISNA(VLOOKUP($J$4,สรุปรายการจ่ายชำระ!$A$10:$Q$57,17,0)),"",VLOOKUP($J$4,สรุปรายการจ่ายชำระ!$A$10:$Q$57,17,0))</f>
        <v>ธนาคารกสิกรไทย</v>
      </c>
      <c r="C17" s="65"/>
      <c r="D17" s="65"/>
      <c r="E17" s="65"/>
      <c r="F17" s="59"/>
      <c r="G17" s="33"/>
      <c r="H17" s="43"/>
      <c r="I17" s="43"/>
      <c r="J17" s="51">
        <f>SUM(J14:J16)</f>
        <v>28040</v>
      </c>
    </row>
    <row r="18" spans="1:13" s="55" customFormat="1" ht="20.149999999999999" customHeight="1" thickTop="1">
      <c r="A18" s="46"/>
      <c r="B18" s="34"/>
      <c r="C18" s="59"/>
      <c r="D18" s="59"/>
      <c r="E18" s="59"/>
      <c r="F18" s="59"/>
      <c r="G18" s="33"/>
      <c r="H18" s="43"/>
      <c r="I18" s="43"/>
      <c r="J18" s="49"/>
      <c r="L18" s="60"/>
      <c r="M18" s="61"/>
    </row>
    <row r="19" spans="1:13" s="44" customFormat="1" ht="27.75" customHeight="1">
      <c r="A19" s="62" t="s">
        <v>35</v>
      </c>
      <c r="B19" s="58" t="s">
        <v>57</v>
      </c>
      <c r="C19" s="58"/>
      <c r="D19" s="58"/>
      <c r="E19" s="58"/>
      <c r="F19" s="58"/>
      <c r="G19" s="58"/>
      <c r="H19" s="58"/>
      <c r="I19" s="58"/>
      <c r="J19" s="58"/>
    </row>
    <row r="20" spans="1:13" s="55" customFormat="1" ht="27.75" customHeight="1">
      <c r="A20" s="58"/>
      <c r="B20" s="58"/>
      <c r="C20" s="58"/>
      <c r="D20" s="58"/>
      <c r="E20" s="58"/>
      <c r="F20" s="58"/>
      <c r="G20" s="58"/>
      <c r="H20" s="58"/>
      <c r="I20" s="58"/>
      <c r="J20" s="58"/>
      <c r="L20" s="60"/>
      <c r="M20" s="61"/>
    </row>
    <row r="21" spans="1:13" s="55" customFormat="1" ht="20.149999999999999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L21" s="44"/>
      <c r="M21" s="61"/>
    </row>
    <row r="22" spans="1:13" s="55" customFormat="1" ht="20.149999999999999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L22" s="44"/>
      <c r="M22" s="61"/>
    </row>
    <row r="23" spans="1:13" s="55" customFormat="1" ht="20.149999999999999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L23" s="44"/>
      <c r="M23" s="61"/>
    </row>
    <row r="24" spans="1:13" s="55" customFormat="1" ht="20.149999999999999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L24" s="60"/>
      <c r="M24" s="61"/>
    </row>
  </sheetData>
  <mergeCells count="4">
    <mergeCell ref="A2:J2"/>
    <mergeCell ref="A3:J3"/>
    <mergeCell ref="B14:F14"/>
    <mergeCell ref="B17:E17"/>
  </mergeCells>
  <conditionalFormatting sqref="I8:J8">
    <cfRule type="cellIs" dxfId="0" priority="1" operator="notEqual">
      <formula>0</formula>
    </cfRule>
  </conditionalFormatting>
  <printOptions horizontalCentered="1"/>
  <pageMargins left="0.3" right="0.3" top="0.25" bottom="0.25" header="0.1" footer="0.1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สรุปรายการจ่ายชำระ</vt:lpstr>
      <vt:lpstr>PVใบสำคัญจ่าย (ผูกสูตร)</vt:lpstr>
      <vt:lpstr>'PVใบสำคัญจ่าย (ผูกสูตร)'!Print_Area</vt:lpstr>
      <vt:lpstr>สรุปรายการจ่ายชำระ!Print_Area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HR01</dc:creator>
  <cp:lastModifiedBy>admin</cp:lastModifiedBy>
  <cp:lastPrinted>2020-10-20T07:21:34Z</cp:lastPrinted>
  <dcterms:created xsi:type="dcterms:W3CDTF">2020-01-07T10:44:04Z</dcterms:created>
  <dcterms:modified xsi:type="dcterms:W3CDTF">2020-10-20T09:43:01Z</dcterms:modified>
</cp:coreProperties>
</file>